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80" windowHeight="5460" activeTab="3"/>
  </bookViews>
  <sheets>
    <sheet name="معلم أول" sheetId="1" r:id="rId1"/>
    <sheet name="معلم أول أ" sheetId="2" r:id="rId2"/>
    <sheet name="معلم" sheetId="3" r:id="rId3"/>
    <sheet name="المعلم الخبير" sheetId="4" r:id="rId4"/>
  </sheets>
  <calcPr calcId="124519"/>
</workbook>
</file>

<file path=xl/calcChain.xml><?xml version="1.0" encoding="utf-8"?>
<calcChain xmlns="http://schemas.openxmlformats.org/spreadsheetml/2006/main">
  <c r="A9" i="3"/>
  <c r="A21" i="4"/>
  <c r="A24"/>
  <c r="A23"/>
  <c r="A22"/>
  <c r="A20"/>
  <c r="A28" s="1"/>
  <c r="C16"/>
  <c r="C15"/>
  <c r="C14"/>
  <c r="C10"/>
  <c r="A10"/>
  <c r="C9"/>
  <c r="A9"/>
  <c r="C8"/>
  <c r="A8"/>
  <c r="C7"/>
  <c r="A7"/>
  <c r="A11" s="1"/>
  <c r="C6"/>
  <c r="C9" i="1"/>
  <c r="C10"/>
  <c r="A9"/>
  <c r="A21" i="2"/>
  <c r="A23"/>
  <c r="A20"/>
  <c r="C10"/>
  <c r="C9"/>
  <c r="A9"/>
  <c r="A24"/>
  <c r="A20" i="1"/>
  <c r="A23"/>
  <c r="A24" i="3"/>
  <c r="A23"/>
  <c r="A22"/>
  <c r="A21"/>
  <c r="A20"/>
  <c r="A28" s="1"/>
  <c r="C16"/>
  <c r="C15"/>
  <c r="C14"/>
  <c r="C10"/>
  <c r="A10"/>
  <c r="C9"/>
  <c r="C8"/>
  <c r="A8"/>
  <c r="C7"/>
  <c r="A7"/>
  <c r="A11" s="1"/>
  <c r="C6"/>
  <c r="A24" i="1"/>
  <c r="A22"/>
  <c r="A21"/>
  <c r="A28"/>
  <c r="C16"/>
  <c r="C15"/>
  <c r="C14"/>
  <c r="A10"/>
  <c r="C8"/>
  <c r="A8"/>
  <c r="C7"/>
  <c r="A7"/>
  <c r="A11" s="1"/>
  <c r="C6"/>
  <c r="A22" i="2"/>
  <c r="A28"/>
  <c r="C16"/>
  <c r="C15"/>
  <c r="C14"/>
  <c r="A10"/>
  <c r="C8"/>
  <c r="A8"/>
  <c r="C7"/>
  <c r="A7"/>
  <c r="A11" s="1"/>
  <c r="C6"/>
  <c r="A30" i="4" l="1"/>
  <c r="A29"/>
  <c r="A30" i="3"/>
  <c r="A29"/>
  <c r="A30" i="1"/>
  <c r="A29"/>
  <c r="A30" i="2"/>
  <c r="A29"/>
  <c r="C13" i="4" l="1"/>
  <c r="C12"/>
  <c r="C11"/>
  <c r="A33"/>
  <c r="A34" s="1"/>
  <c r="A33" i="3"/>
  <c r="A34" s="1"/>
  <c r="C11"/>
  <c r="C13"/>
  <c r="C12"/>
  <c r="A33" i="1"/>
  <c r="A34" s="1"/>
  <c r="C11"/>
  <c r="C13"/>
  <c r="C12"/>
  <c r="A33" i="2"/>
  <c r="A34" s="1"/>
  <c r="C11"/>
  <c r="C13"/>
  <c r="C12"/>
  <c r="C21" i="4" l="1"/>
  <c r="A35" s="1"/>
  <c r="C21" i="3"/>
  <c r="A35"/>
  <c r="C21" i="1"/>
  <c r="A35" s="1"/>
  <c r="C21" i="2"/>
  <c r="A35" s="1"/>
</calcChain>
</file>

<file path=xl/sharedStrings.xml><?xml version="1.0" encoding="utf-8"?>
<sst xmlns="http://schemas.openxmlformats.org/spreadsheetml/2006/main" count="208" uniqueCount="63">
  <si>
    <t>حكومه 15 %</t>
  </si>
  <si>
    <t>اصابة عمل 1%</t>
  </si>
  <si>
    <t>تأمين صحى 1.5</t>
  </si>
  <si>
    <t>الجمله</t>
  </si>
  <si>
    <t>بدل معلم 50 قديم</t>
  </si>
  <si>
    <t xml:space="preserve">بدل اعتماد 50 قديم </t>
  </si>
  <si>
    <t>حوافز 25 جديد</t>
  </si>
  <si>
    <t>حصة حكومه 15% متغير</t>
  </si>
  <si>
    <t xml:space="preserve">اصابة عمل 1%م </t>
  </si>
  <si>
    <t>بدل نقدى</t>
  </si>
  <si>
    <t>منحة عيدالعمال</t>
  </si>
  <si>
    <t>الجملة</t>
  </si>
  <si>
    <t>جملة المستحق</t>
  </si>
  <si>
    <t>حصة حكومه 15%</t>
  </si>
  <si>
    <t>اشتراك موظف 10%</t>
  </si>
  <si>
    <t>مكافأه 4 %</t>
  </si>
  <si>
    <t>مكافأه 6 %</t>
  </si>
  <si>
    <t>حصة حكومه 15%متغير</t>
  </si>
  <si>
    <t>اشتراك موظف 10% م</t>
  </si>
  <si>
    <t>اصابة عمل 1% م</t>
  </si>
  <si>
    <t>تأمين صحى 1.5%</t>
  </si>
  <si>
    <t>تأمين صحى .5%</t>
  </si>
  <si>
    <t>صندوق زماله 7%</t>
  </si>
  <si>
    <t>نقابة مهن تعليمية</t>
  </si>
  <si>
    <t>نادى نقادة</t>
  </si>
  <si>
    <t xml:space="preserve">دمغه عاديه </t>
  </si>
  <si>
    <t>كسب عمل</t>
  </si>
  <si>
    <t>جملة المستقطع</t>
  </si>
  <si>
    <t>الصافى</t>
  </si>
  <si>
    <t>حافز اداء 50% جديد</t>
  </si>
  <si>
    <t>أكتب الاساسى القديم</t>
  </si>
  <si>
    <t xml:space="preserve">وكذلك الاساسى الجديد </t>
  </si>
  <si>
    <t xml:space="preserve">وكذلك العلاوات </t>
  </si>
  <si>
    <t>وبدل النقدى وستعرف مرتيك للمعلم الاول</t>
  </si>
  <si>
    <t>أكتب الاساسى الجديد</t>
  </si>
  <si>
    <t xml:space="preserve">بداية الأجور المتغيرة بدل اقامه </t>
  </si>
  <si>
    <t>أكتب العلاوة الإجتماعية الخاصة بك</t>
  </si>
  <si>
    <t xml:space="preserve">أكتب الاضافيه </t>
  </si>
  <si>
    <t>علاوه  خاصه 2008</t>
  </si>
  <si>
    <t>خاصه2009</t>
  </si>
  <si>
    <t>خاصه 2010</t>
  </si>
  <si>
    <t>خاصه 2011</t>
  </si>
  <si>
    <t>خاصه 2012</t>
  </si>
  <si>
    <t xml:space="preserve">جملةالاجور المتغيرة </t>
  </si>
  <si>
    <t>حافز</t>
  </si>
  <si>
    <t xml:space="preserve">حافز50 % محمد مرسى اساس قديم  </t>
  </si>
  <si>
    <t xml:space="preserve">حافز اداء 75% جديد </t>
  </si>
  <si>
    <t>حوافز 25 جديد محليات</t>
  </si>
  <si>
    <t>مكافأه2 %</t>
  </si>
  <si>
    <t>مكافأه 8 %</t>
  </si>
  <si>
    <t>مكافأه 2%</t>
  </si>
  <si>
    <t xml:space="preserve">حافز اداء 25% جديد </t>
  </si>
  <si>
    <t xml:space="preserve">بدل اعتماد 100% قديم </t>
  </si>
  <si>
    <t>بدل اعتماد 75قديم</t>
  </si>
  <si>
    <t xml:space="preserve">بدل معلم 50 قديم </t>
  </si>
  <si>
    <t>مكافأه 2 %</t>
  </si>
  <si>
    <t>خاصه 2013</t>
  </si>
  <si>
    <t>خاصه2010</t>
  </si>
  <si>
    <t>أكتب العلاوه  خاصه 2009</t>
  </si>
  <si>
    <t xml:space="preserve">بدل اعتماد 125% قديم </t>
  </si>
  <si>
    <t>وبدل النقدى وستعرف مرتيك للمعلم الاول أ</t>
  </si>
  <si>
    <t xml:space="preserve">وبدل النقدى وستعرف مرتيك للمعلم الاول </t>
  </si>
  <si>
    <t xml:space="preserve">قام بهذا العمل الاستاذ / محمد محمود عبدالله مدرسة ابو بكر الصديق ادارة نقادة </t>
  </si>
</sst>
</file>

<file path=xl/styles.xml><?xml version="1.0" encoding="utf-8"?>
<styleSheet xmlns="http://schemas.openxmlformats.org/spreadsheetml/2006/main">
  <fonts count="12">
    <font>
      <sz val="11"/>
      <color theme="1"/>
      <name val="Arial"/>
      <family val="2"/>
      <charset val="178"/>
      <scheme val="minor"/>
    </font>
    <font>
      <sz val="14"/>
      <color rgb="FFFF0000"/>
      <name val="Arial"/>
      <family val="2"/>
      <charset val="178"/>
      <scheme val="minor"/>
    </font>
    <font>
      <sz val="16"/>
      <color rgb="FFFF0000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1"/>
      <color rgb="FF00B050"/>
      <name val="Arial"/>
      <family val="2"/>
      <scheme val="minor"/>
    </font>
    <font>
      <b/>
      <i/>
      <sz val="14"/>
      <color rgb="FFFF0000"/>
      <name val="Arial"/>
      <family val="2"/>
      <scheme val="minor"/>
    </font>
    <font>
      <b/>
      <sz val="16"/>
      <color rgb="FFFF0000"/>
      <name val="Arial"/>
      <family val="2"/>
      <scheme val="minor"/>
    </font>
    <font>
      <b/>
      <sz val="10"/>
      <color rgb="FF00B050"/>
      <name val="Arial"/>
      <family val="2"/>
      <scheme val="minor"/>
    </font>
    <font>
      <b/>
      <sz val="14"/>
      <color rgb="FFFF0000"/>
      <name val="Arial"/>
      <family val="2"/>
      <scheme val="minor"/>
    </font>
    <font>
      <sz val="11"/>
      <color rgb="FFFF0000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rightToLeft="1" workbookViewId="0">
      <selection activeCell="A2" sqref="A2:XFD2"/>
    </sheetView>
  </sheetViews>
  <sheetFormatPr defaultRowHeight="14.25"/>
  <cols>
    <col min="1" max="1" width="16.625" bestFit="1" customWidth="1"/>
    <col min="2" max="2" width="22.5" bestFit="1" customWidth="1"/>
    <col min="3" max="3" width="13.375" bestFit="1" customWidth="1"/>
    <col min="4" max="4" width="16.375" bestFit="1" customWidth="1"/>
    <col min="5" max="5" width="18.625" bestFit="1" customWidth="1"/>
  </cols>
  <sheetData>
    <row r="1" spans="1:4" s="4" customFormat="1" ht="18">
      <c r="A1" s="3" t="s">
        <v>30</v>
      </c>
      <c r="B1" s="3" t="s">
        <v>31</v>
      </c>
      <c r="C1" s="3" t="s">
        <v>32</v>
      </c>
      <c r="D1" s="4" t="s">
        <v>61</v>
      </c>
    </row>
    <row r="2" spans="1:4" s="11" customFormat="1" ht="18">
      <c r="A2" s="11" t="s">
        <v>62</v>
      </c>
    </row>
    <row r="5" spans="1:4">
      <c r="A5">
        <v>369.86</v>
      </c>
      <c r="B5" t="s">
        <v>30</v>
      </c>
    </row>
    <row r="6" spans="1:4">
      <c r="A6">
        <v>412.95</v>
      </c>
      <c r="B6" t="s">
        <v>34</v>
      </c>
      <c r="C6">
        <f>A6*15/100</f>
        <v>61.942500000000003</v>
      </c>
      <c r="D6" t="s">
        <v>13</v>
      </c>
    </row>
    <row r="7" spans="1:4">
      <c r="A7">
        <f>A6*15/100</f>
        <v>61.942500000000003</v>
      </c>
      <c r="B7" t="s">
        <v>0</v>
      </c>
      <c r="C7">
        <f>A6*10/100</f>
        <v>41.295000000000002</v>
      </c>
      <c r="D7" t="s">
        <v>14</v>
      </c>
    </row>
    <row r="8" spans="1:4">
      <c r="A8">
        <f>A6*1/100</f>
        <v>4.1295000000000002</v>
      </c>
      <c r="B8" t="s">
        <v>1</v>
      </c>
      <c r="C8">
        <f>A6*1/100</f>
        <v>4.1295000000000002</v>
      </c>
      <c r="D8" t="s">
        <v>1</v>
      </c>
    </row>
    <row r="9" spans="1:4">
      <c r="A9">
        <f>A6*2/100</f>
        <v>8.2590000000000003</v>
      </c>
      <c r="B9" t="s">
        <v>50</v>
      </c>
      <c r="C9">
        <f>A6*2/100</f>
        <v>8.2590000000000003</v>
      </c>
      <c r="D9" t="s">
        <v>55</v>
      </c>
    </row>
    <row r="10" spans="1:4">
      <c r="A10">
        <f>A6*1.5/100</f>
        <v>6.1942499999999994</v>
      </c>
      <c r="B10" t="s">
        <v>2</v>
      </c>
      <c r="C10">
        <f>A6*8/100</f>
        <v>33.036000000000001</v>
      </c>
      <c r="D10" t="s">
        <v>49</v>
      </c>
    </row>
    <row r="11" spans="1:4" ht="20.25">
      <c r="A11" s="2">
        <f>SUM(A6:A10)</f>
        <v>493.47525000000002</v>
      </c>
      <c r="B11" t="s">
        <v>3</v>
      </c>
      <c r="C11">
        <f>A29*1</f>
        <v>182.99812499999999</v>
      </c>
      <c r="D11" t="s">
        <v>17</v>
      </c>
    </row>
    <row r="12" spans="1:4" ht="15">
      <c r="A12" s="5">
        <v>21</v>
      </c>
      <c r="B12" s="5" t="s">
        <v>35</v>
      </c>
      <c r="C12">
        <f>A30*10</f>
        <v>121.99874999999999</v>
      </c>
      <c r="D12" t="s">
        <v>18</v>
      </c>
    </row>
    <row r="13" spans="1:4" ht="15">
      <c r="A13" s="5">
        <v>6</v>
      </c>
      <c r="B13" s="5" t="s">
        <v>36</v>
      </c>
      <c r="C13">
        <f>A30*1</f>
        <v>12.199874999999999</v>
      </c>
      <c r="D13" t="s">
        <v>19</v>
      </c>
    </row>
    <row r="14" spans="1:4" ht="15">
      <c r="A14" s="5">
        <v>4</v>
      </c>
      <c r="B14" s="5" t="s">
        <v>37</v>
      </c>
      <c r="C14">
        <f>A6*1.5/100</f>
        <v>6.1942499999999994</v>
      </c>
      <c r="D14" t="s">
        <v>20</v>
      </c>
    </row>
    <row r="15" spans="1:4" ht="15">
      <c r="A15" s="5">
        <v>72.95</v>
      </c>
      <c r="B15" s="5" t="s">
        <v>38</v>
      </c>
      <c r="C15">
        <f>A6*0.5/100</f>
        <v>2.0647500000000001</v>
      </c>
      <c r="D15" t="s">
        <v>21</v>
      </c>
    </row>
    <row r="16" spans="1:4" ht="15">
      <c r="A16" s="5">
        <v>26.3</v>
      </c>
      <c r="B16" s="5" t="s">
        <v>39</v>
      </c>
      <c r="C16">
        <f>A6*7/100</f>
        <v>28.906500000000001</v>
      </c>
      <c r="D16" t="s">
        <v>22</v>
      </c>
    </row>
    <row r="17" spans="1:4" ht="15">
      <c r="A17" s="5">
        <v>28.43</v>
      </c>
      <c r="B17" s="5" t="s">
        <v>40</v>
      </c>
      <c r="C17">
        <v>3</v>
      </c>
      <c r="D17" t="s">
        <v>23</v>
      </c>
    </row>
    <row r="18" spans="1:4" ht="15">
      <c r="A18" s="5">
        <v>48.87</v>
      </c>
      <c r="B18" s="5" t="s">
        <v>41</v>
      </c>
      <c r="C18">
        <v>1.1000000000000001</v>
      </c>
      <c r="D18" t="s">
        <v>24</v>
      </c>
    </row>
    <row r="19" spans="1:4" ht="15">
      <c r="A19" s="5">
        <v>55.47</v>
      </c>
      <c r="B19" s="5" t="s">
        <v>42</v>
      </c>
      <c r="C19">
        <v>1.5</v>
      </c>
      <c r="D19" t="s">
        <v>25</v>
      </c>
    </row>
    <row r="20" spans="1:4" ht="15">
      <c r="A20" s="5">
        <f>A5*75/100</f>
        <v>277.39499999999998</v>
      </c>
      <c r="B20" s="5" t="s">
        <v>53</v>
      </c>
      <c r="C20">
        <v>30</v>
      </c>
      <c r="D20" t="s">
        <v>26</v>
      </c>
    </row>
    <row r="21" spans="1:4" ht="15">
      <c r="A21" s="5">
        <f>A5*50/100</f>
        <v>184.93</v>
      </c>
      <c r="B21" s="5" t="s">
        <v>54</v>
      </c>
      <c r="C21">
        <f>SUM(C6:C20)</f>
        <v>538.62425000000007</v>
      </c>
      <c r="D21" t="s">
        <v>27</v>
      </c>
    </row>
    <row r="22" spans="1:4" ht="15">
      <c r="A22" s="5">
        <f>A6*25/100</f>
        <v>103.2375</v>
      </c>
      <c r="B22" s="5" t="s">
        <v>6</v>
      </c>
    </row>
    <row r="23" spans="1:4" ht="15">
      <c r="A23" s="5">
        <f>A6*50/100</f>
        <v>206.47499999999999</v>
      </c>
      <c r="B23" s="5" t="s">
        <v>29</v>
      </c>
    </row>
    <row r="24" spans="1:4" ht="15">
      <c r="A24" s="5">
        <f>A5*50/100</f>
        <v>184.93</v>
      </c>
      <c r="B24" s="8" t="s">
        <v>45</v>
      </c>
    </row>
    <row r="25" spans="1:4" ht="15">
      <c r="A25" s="5">
        <v>0</v>
      </c>
      <c r="B25" s="5" t="s">
        <v>44</v>
      </c>
    </row>
    <row r="26" spans="1:4" ht="15">
      <c r="A26" s="5">
        <v>0</v>
      </c>
      <c r="B26" s="5" t="s">
        <v>44</v>
      </c>
    </row>
    <row r="27" spans="1:4" ht="15">
      <c r="A27" s="5">
        <v>0</v>
      </c>
      <c r="B27" s="5" t="s">
        <v>44</v>
      </c>
    </row>
    <row r="28" spans="1:4" ht="20.25">
      <c r="A28" s="7">
        <f>SUM(A12:A27)</f>
        <v>1219.9875</v>
      </c>
      <c r="B28" s="6" t="s">
        <v>43</v>
      </c>
    </row>
    <row r="29" spans="1:4">
      <c r="A29">
        <f>A28*15/100</f>
        <v>182.99812499999999</v>
      </c>
      <c r="B29" t="s">
        <v>7</v>
      </c>
    </row>
    <row r="30" spans="1:4">
      <c r="A30">
        <f>A28*1/100</f>
        <v>12.199874999999999</v>
      </c>
      <c r="B30" t="s">
        <v>8</v>
      </c>
    </row>
    <row r="31" spans="1:4">
      <c r="A31">
        <v>302.45</v>
      </c>
      <c r="B31" t="s">
        <v>9</v>
      </c>
    </row>
    <row r="32" spans="1:4" s="1" customFormat="1" ht="18">
      <c r="A32">
        <v>10</v>
      </c>
      <c r="B32" t="s">
        <v>10</v>
      </c>
      <c r="C32"/>
      <c r="D32"/>
    </row>
    <row r="33" spans="1:4" ht="18">
      <c r="A33" s="1">
        <f>SUM(A29:A32)</f>
        <v>507.64799999999997</v>
      </c>
      <c r="B33" s="1" t="s">
        <v>11</v>
      </c>
      <c r="C33" s="1"/>
      <c r="D33" s="1"/>
    </row>
    <row r="34" spans="1:4">
      <c r="A34">
        <f>A11+A28+A33</f>
        <v>2221.1107499999998</v>
      </c>
      <c r="B34" t="s">
        <v>12</v>
      </c>
    </row>
    <row r="35" spans="1:4">
      <c r="A35">
        <f>A34-C21</f>
        <v>1682.4864999999998</v>
      </c>
      <c r="B35" t="s">
        <v>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rightToLeft="1" workbookViewId="0">
      <selection activeCell="A2" sqref="A2:XFD2"/>
    </sheetView>
  </sheetViews>
  <sheetFormatPr defaultRowHeight="14.25"/>
  <cols>
    <col min="1" max="1" width="11.5" customWidth="1"/>
    <col min="2" max="2" width="22.5" bestFit="1" customWidth="1"/>
    <col min="3" max="3" width="13.375" bestFit="1" customWidth="1"/>
    <col min="4" max="4" width="16.375" bestFit="1" customWidth="1"/>
    <col min="5" max="5" width="18.625" bestFit="1" customWidth="1"/>
  </cols>
  <sheetData>
    <row r="1" spans="1:4" s="4" customFormat="1" ht="18">
      <c r="A1" s="3" t="s">
        <v>30</v>
      </c>
      <c r="B1" s="3" t="s">
        <v>31</v>
      </c>
      <c r="C1" s="3" t="s">
        <v>32</v>
      </c>
      <c r="D1" s="4" t="s">
        <v>60</v>
      </c>
    </row>
    <row r="2" spans="1:4" s="11" customFormat="1" ht="18">
      <c r="A2" s="11" t="s">
        <v>62</v>
      </c>
    </row>
    <row r="5" spans="1:4">
      <c r="A5">
        <v>634.23</v>
      </c>
      <c r="B5" t="s">
        <v>30</v>
      </c>
    </row>
    <row r="6" spans="1:4">
      <c r="A6">
        <v>639.23</v>
      </c>
      <c r="B6" t="s">
        <v>34</v>
      </c>
      <c r="C6">
        <f>A6*15/100</f>
        <v>95.884500000000003</v>
      </c>
      <c r="D6" t="s">
        <v>13</v>
      </c>
    </row>
    <row r="7" spans="1:4">
      <c r="A7">
        <f>A6*15/100</f>
        <v>95.884500000000003</v>
      </c>
      <c r="B7" t="s">
        <v>0</v>
      </c>
      <c r="C7">
        <f>A6*10/100</f>
        <v>63.923000000000002</v>
      </c>
      <c r="D7" t="s">
        <v>14</v>
      </c>
    </row>
    <row r="8" spans="1:4">
      <c r="A8">
        <f>A6*1/100</f>
        <v>6.3923000000000005</v>
      </c>
      <c r="B8" t="s">
        <v>1</v>
      </c>
      <c r="C8">
        <f>A6*1/100</f>
        <v>6.3923000000000005</v>
      </c>
      <c r="D8" t="s">
        <v>1</v>
      </c>
    </row>
    <row r="9" spans="1:4">
      <c r="A9">
        <f>A6*2/100</f>
        <v>12.784600000000001</v>
      </c>
      <c r="B9" t="s">
        <v>50</v>
      </c>
      <c r="C9">
        <f>A6*2/100</f>
        <v>12.784600000000001</v>
      </c>
      <c r="D9" t="s">
        <v>48</v>
      </c>
    </row>
    <row r="10" spans="1:4">
      <c r="A10">
        <f>A6*1.5/100</f>
        <v>9.5884499999999999</v>
      </c>
      <c r="B10" t="s">
        <v>2</v>
      </c>
      <c r="C10">
        <f>A6*8/100</f>
        <v>51.138400000000004</v>
      </c>
      <c r="D10" t="s">
        <v>49</v>
      </c>
    </row>
    <row r="11" spans="1:4" ht="20.25">
      <c r="A11" s="2">
        <f>SUM(A6:A10)</f>
        <v>763.87984999999992</v>
      </c>
      <c r="B11" t="s">
        <v>3</v>
      </c>
      <c r="C11">
        <f>A29*1</f>
        <v>290.38575000000003</v>
      </c>
      <c r="D11" t="s">
        <v>17</v>
      </c>
    </row>
    <row r="12" spans="1:4" ht="15">
      <c r="A12" s="5">
        <v>28.5</v>
      </c>
      <c r="B12" s="5" t="s">
        <v>35</v>
      </c>
      <c r="C12">
        <f>A30*10</f>
        <v>193.59049999999999</v>
      </c>
      <c r="D12" t="s">
        <v>18</v>
      </c>
    </row>
    <row r="13" spans="1:4" ht="15">
      <c r="A13" s="5">
        <v>6</v>
      </c>
      <c r="B13" s="5" t="s">
        <v>36</v>
      </c>
      <c r="C13">
        <f>A30*1</f>
        <v>19.35905</v>
      </c>
      <c r="D13" t="s">
        <v>19</v>
      </c>
    </row>
    <row r="14" spans="1:4" ht="15">
      <c r="A14" s="5">
        <v>4</v>
      </c>
      <c r="B14" s="5" t="s">
        <v>37</v>
      </c>
      <c r="C14">
        <f>A6*1.5/100</f>
        <v>9.5884499999999999</v>
      </c>
      <c r="D14" t="s">
        <v>20</v>
      </c>
    </row>
    <row r="15" spans="1:4" ht="15">
      <c r="A15" s="5">
        <v>35.979999999999997</v>
      </c>
      <c r="B15" s="5" t="s">
        <v>58</v>
      </c>
      <c r="C15">
        <f>A6*0.5/100</f>
        <v>3.1961500000000003</v>
      </c>
      <c r="D15" t="s">
        <v>21</v>
      </c>
    </row>
    <row r="16" spans="1:4" ht="15">
      <c r="A16" s="5">
        <v>38.83</v>
      </c>
      <c r="B16" s="5" t="s">
        <v>57</v>
      </c>
      <c r="C16">
        <f>A6*7/100</f>
        <v>44.746100000000006</v>
      </c>
      <c r="D16" t="s">
        <v>22</v>
      </c>
    </row>
    <row r="17" spans="1:4" ht="15">
      <c r="A17" s="5">
        <v>66.62</v>
      </c>
      <c r="B17" s="5" t="s">
        <v>41</v>
      </c>
      <c r="C17">
        <v>3</v>
      </c>
      <c r="D17" t="s">
        <v>23</v>
      </c>
    </row>
    <row r="18" spans="1:4" ht="15">
      <c r="A18" s="5">
        <v>72.77</v>
      </c>
      <c r="B18" s="5" t="s">
        <v>42</v>
      </c>
      <c r="C18">
        <v>1.1000000000000001</v>
      </c>
      <c r="D18" t="s">
        <v>24</v>
      </c>
    </row>
    <row r="19" spans="1:4" ht="15">
      <c r="A19" s="5">
        <v>95.13</v>
      </c>
      <c r="B19" s="5" t="s">
        <v>56</v>
      </c>
      <c r="C19">
        <v>1.5</v>
      </c>
      <c r="D19" t="s">
        <v>25</v>
      </c>
    </row>
    <row r="20" spans="1:4" ht="15">
      <c r="A20" s="5">
        <f>A5*50/100</f>
        <v>317.11500000000001</v>
      </c>
      <c r="B20" s="5" t="s">
        <v>4</v>
      </c>
      <c r="C20">
        <v>50</v>
      </c>
      <c r="D20" t="s">
        <v>26</v>
      </c>
    </row>
    <row r="21" spans="1:4" ht="15">
      <c r="A21" s="5">
        <f>A5*100/100</f>
        <v>634.23</v>
      </c>
      <c r="B21" s="5" t="s">
        <v>52</v>
      </c>
      <c r="C21">
        <f>SUM(C6:C20)</f>
        <v>846.58879999999999</v>
      </c>
      <c r="D21" t="s">
        <v>27</v>
      </c>
    </row>
    <row r="22" spans="1:4" ht="15">
      <c r="A22" s="5">
        <f>A6*25/100</f>
        <v>159.8075</v>
      </c>
      <c r="B22" s="5" t="s">
        <v>47</v>
      </c>
    </row>
    <row r="23" spans="1:4" ht="15">
      <c r="A23" s="5">
        <f>A6*25/100</f>
        <v>159.8075</v>
      </c>
      <c r="B23" s="5" t="s">
        <v>51</v>
      </c>
    </row>
    <row r="24" spans="1:4" ht="15">
      <c r="A24" s="5">
        <f>A5*50/100</f>
        <v>317.11500000000001</v>
      </c>
      <c r="B24" s="8" t="s">
        <v>45</v>
      </c>
    </row>
    <row r="25" spans="1:4" ht="15">
      <c r="A25" s="5">
        <v>0</v>
      </c>
      <c r="B25" s="5" t="s">
        <v>44</v>
      </c>
    </row>
    <row r="26" spans="1:4" ht="15">
      <c r="A26" s="5">
        <v>0</v>
      </c>
      <c r="B26" s="5" t="s">
        <v>44</v>
      </c>
    </row>
    <row r="27" spans="1:4" ht="15">
      <c r="A27" s="5">
        <v>0</v>
      </c>
      <c r="B27" s="5" t="s">
        <v>44</v>
      </c>
    </row>
    <row r="28" spans="1:4" ht="20.25">
      <c r="A28" s="7">
        <f>SUM(A12:A27)</f>
        <v>1935.905</v>
      </c>
      <c r="B28" s="6" t="s">
        <v>43</v>
      </c>
    </row>
    <row r="29" spans="1:4">
      <c r="A29">
        <f>A28*15/100</f>
        <v>290.38575000000003</v>
      </c>
      <c r="B29" t="s">
        <v>7</v>
      </c>
    </row>
    <row r="30" spans="1:4">
      <c r="A30">
        <f>A28*1/100</f>
        <v>19.35905</v>
      </c>
      <c r="B30" t="s">
        <v>8</v>
      </c>
    </row>
    <row r="31" spans="1:4">
      <c r="A31">
        <v>316.2</v>
      </c>
      <c r="B31" t="s">
        <v>9</v>
      </c>
    </row>
    <row r="32" spans="1:4" s="1" customFormat="1" ht="18">
      <c r="A32">
        <v>15</v>
      </c>
      <c r="B32" t="s">
        <v>10</v>
      </c>
      <c r="C32"/>
      <c r="D32"/>
    </row>
    <row r="33" spans="1:4" ht="18">
      <c r="A33" s="1">
        <f>SUM(A29:A32)</f>
        <v>640.94479999999999</v>
      </c>
      <c r="B33" s="1" t="s">
        <v>11</v>
      </c>
      <c r="C33" s="1"/>
      <c r="D33" s="1"/>
    </row>
    <row r="34" spans="1:4">
      <c r="A34">
        <f>A11+A28+A33</f>
        <v>3340.7296500000002</v>
      </c>
      <c r="B34" t="s">
        <v>12</v>
      </c>
    </row>
    <row r="35" spans="1:4">
      <c r="A35">
        <f>A34-C21</f>
        <v>2494.1408500000002</v>
      </c>
      <c r="B35" t="s">
        <v>28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5"/>
  <sheetViews>
    <sheetView rightToLeft="1" workbookViewId="0">
      <selection activeCell="A2" sqref="A2:XFD2"/>
    </sheetView>
  </sheetViews>
  <sheetFormatPr defaultRowHeight="14.25"/>
  <cols>
    <col min="1" max="1" width="16.625" bestFit="1" customWidth="1"/>
    <col min="2" max="2" width="22.5" bestFit="1" customWidth="1"/>
    <col min="3" max="3" width="13.375" bestFit="1" customWidth="1"/>
    <col min="4" max="4" width="16.375" bestFit="1" customWidth="1"/>
    <col min="5" max="5" width="18.625" bestFit="1" customWidth="1"/>
  </cols>
  <sheetData>
    <row r="1" spans="1:4" s="4" customFormat="1" ht="18">
      <c r="A1" s="3" t="s">
        <v>30</v>
      </c>
      <c r="B1" s="3" t="s">
        <v>31</v>
      </c>
      <c r="C1" s="3" t="s">
        <v>32</v>
      </c>
      <c r="D1" s="4" t="s">
        <v>33</v>
      </c>
    </row>
    <row r="2" spans="1:4" s="11" customFormat="1" ht="18">
      <c r="A2" s="11" t="s">
        <v>62</v>
      </c>
    </row>
    <row r="5" spans="1:4">
      <c r="A5">
        <v>369.86</v>
      </c>
      <c r="B5" t="s">
        <v>30</v>
      </c>
    </row>
    <row r="6" spans="1:4">
      <c r="A6">
        <v>406.94</v>
      </c>
      <c r="B6" t="s">
        <v>34</v>
      </c>
      <c r="C6">
        <f>A6*15/100</f>
        <v>61.041000000000004</v>
      </c>
      <c r="D6" t="s">
        <v>13</v>
      </c>
    </row>
    <row r="7" spans="1:4">
      <c r="A7">
        <f>A6*15/100</f>
        <v>61.041000000000004</v>
      </c>
      <c r="B7" t="s">
        <v>0</v>
      </c>
      <c r="C7">
        <f>A6*10/100</f>
        <v>40.694000000000003</v>
      </c>
      <c r="D7" t="s">
        <v>14</v>
      </c>
    </row>
    <row r="8" spans="1:4">
      <c r="A8">
        <f>A6*1/100</f>
        <v>4.0693999999999999</v>
      </c>
      <c r="B8" t="s">
        <v>1</v>
      </c>
      <c r="C8">
        <f>A6*1/100</f>
        <v>4.0693999999999999</v>
      </c>
      <c r="D8" t="s">
        <v>1</v>
      </c>
    </row>
    <row r="9" spans="1:4">
      <c r="A9">
        <f>A6*2/100</f>
        <v>8.1387999999999998</v>
      </c>
      <c r="B9" t="s">
        <v>50</v>
      </c>
      <c r="C9">
        <f>A6*4/100</f>
        <v>16.2776</v>
      </c>
      <c r="D9" t="s">
        <v>15</v>
      </c>
    </row>
    <row r="10" spans="1:4">
      <c r="A10">
        <f>A6*1.5/100</f>
        <v>6.1040999999999999</v>
      </c>
      <c r="B10" t="s">
        <v>2</v>
      </c>
      <c r="C10">
        <f>A6*6/100</f>
        <v>24.416399999999999</v>
      </c>
      <c r="D10" t="s">
        <v>16</v>
      </c>
    </row>
    <row r="11" spans="1:4" ht="20.25">
      <c r="A11" s="2">
        <f>SUM(A6:A10)</f>
        <v>486.29329999999999</v>
      </c>
      <c r="B11" t="s">
        <v>3</v>
      </c>
      <c r="C11">
        <f>A29*1</f>
        <v>183.77250000000001</v>
      </c>
      <c r="D11" t="s">
        <v>17</v>
      </c>
    </row>
    <row r="12" spans="1:4" ht="15">
      <c r="A12" s="5">
        <v>21.4</v>
      </c>
      <c r="B12" s="5" t="s">
        <v>35</v>
      </c>
      <c r="C12">
        <f>A30*10</f>
        <v>122.515</v>
      </c>
      <c r="D12" t="s">
        <v>18</v>
      </c>
    </row>
    <row r="13" spans="1:4" ht="15">
      <c r="A13" s="5">
        <v>6</v>
      </c>
      <c r="B13" s="5" t="s">
        <v>36</v>
      </c>
      <c r="C13">
        <f>A30*1</f>
        <v>12.2515</v>
      </c>
      <c r="D13" t="s">
        <v>19</v>
      </c>
    </row>
    <row r="14" spans="1:4" ht="15">
      <c r="A14" s="5">
        <v>4</v>
      </c>
      <c r="B14" s="5" t="s">
        <v>37</v>
      </c>
      <c r="C14">
        <f>A6*1.5/100</f>
        <v>6.1040999999999999</v>
      </c>
      <c r="D14" t="s">
        <v>20</v>
      </c>
    </row>
    <row r="15" spans="1:4" ht="15">
      <c r="A15" s="5">
        <v>72.95</v>
      </c>
      <c r="B15" s="5" t="s">
        <v>38</v>
      </c>
      <c r="C15">
        <f>A6*0.5/100</f>
        <v>2.0347</v>
      </c>
      <c r="D15" t="s">
        <v>21</v>
      </c>
    </row>
    <row r="16" spans="1:4" ht="15">
      <c r="A16" s="5">
        <v>26.3</v>
      </c>
      <c r="B16" s="5" t="s">
        <v>39</v>
      </c>
      <c r="C16">
        <f>A6*7/100</f>
        <v>28.485799999999998</v>
      </c>
      <c r="D16" t="s">
        <v>22</v>
      </c>
    </row>
    <row r="17" spans="1:4" ht="15">
      <c r="A17" s="5">
        <v>28.43</v>
      </c>
      <c r="B17" s="5" t="s">
        <v>40</v>
      </c>
      <c r="C17">
        <v>3</v>
      </c>
      <c r="D17" t="s">
        <v>23</v>
      </c>
    </row>
    <row r="18" spans="1:4" ht="15">
      <c r="A18" s="5">
        <v>48.87</v>
      </c>
      <c r="B18" s="5" t="s">
        <v>41</v>
      </c>
      <c r="C18">
        <v>1.1000000000000001</v>
      </c>
      <c r="D18" t="s">
        <v>24</v>
      </c>
    </row>
    <row r="19" spans="1:4" ht="15">
      <c r="A19" s="5">
        <v>55.47</v>
      </c>
      <c r="B19" s="5" t="s">
        <v>42</v>
      </c>
      <c r="C19">
        <v>1.5</v>
      </c>
      <c r="D19" t="s">
        <v>25</v>
      </c>
    </row>
    <row r="20" spans="1:4" ht="15">
      <c r="A20" s="5">
        <f>A5*50/100</f>
        <v>184.93</v>
      </c>
      <c r="B20" s="5" t="s">
        <v>4</v>
      </c>
      <c r="C20">
        <v>30</v>
      </c>
      <c r="D20" t="s">
        <v>26</v>
      </c>
    </row>
    <row r="21" spans="1:4" ht="15">
      <c r="A21" s="5">
        <f>A5*50/100</f>
        <v>184.93</v>
      </c>
      <c r="B21" s="5" t="s">
        <v>5</v>
      </c>
      <c r="C21">
        <f>SUM(C6:C20)</f>
        <v>537.26200000000006</v>
      </c>
      <c r="D21" t="s">
        <v>27</v>
      </c>
    </row>
    <row r="22" spans="1:4" ht="15">
      <c r="A22" s="5">
        <f>A6*25/100</f>
        <v>101.735</v>
      </c>
      <c r="B22" s="5" t="s">
        <v>6</v>
      </c>
    </row>
    <row r="23" spans="1:4" ht="15">
      <c r="A23" s="5">
        <f>A6*75/100</f>
        <v>305.20499999999998</v>
      </c>
      <c r="B23" s="5" t="s">
        <v>46</v>
      </c>
    </row>
    <row r="24" spans="1:4" ht="15">
      <c r="A24" s="5">
        <f>A5*50/100</f>
        <v>184.93</v>
      </c>
      <c r="B24" s="8" t="s">
        <v>45</v>
      </c>
    </row>
    <row r="25" spans="1:4" ht="15">
      <c r="A25" s="5">
        <v>0</v>
      </c>
      <c r="B25" s="5" t="s">
        <v>44</v>
      </c>
    </row>
    <row r="26" spans="1:4" ht="15">
      <c r="A26" s="5">
        <v>0</v>
      </c>
      <c r="B26" s="5" t="s">
        <v>44</v>
      </c>
    </row>
    <row r="27" spans="1:4" ht="15">
      <c r="A27" s="5">
        <v>0</v>
      </c>
      <c r="B27" s="5" t="s">
        <v>44</v>
      </c>
    </row>
    <row r="28" spans="1:4" ht="20.25">
      <c r="A28" s="7">
        <f>SUM(A12:A27)</f>
        <v>1225.1500000000001</v>
      </c>
      <c r="B28" s="6" t="s">
        <v>43</v>
      </c>
    </row>
    <row r="29" spans="1:4">
      <c r="A29">
        <f>A28*15/100</f>
        <v>183.77250000000001</v>
      </c>
      <c r="B29" t="s">
        <v>7</v>
      </c>
    </row>
    <row r="30" spans="1:4">
      <c r="A30">
        <f>A28*1/100</f>
        <v>12.2515</v>
      </c>
      <c r="B30" t="s">
        <v>8</v>
      </c>
    </row>
    <row r="31" spans="1:4">
      <c r="A31">
        <v>302.45</v>
      </c>
      <c r="B31" t="s">
        <v>9</v>
      </c>
    </row>
    <row r="32" spans="1:4" s="1" customFormat="1" ht="18">
      <c r="A32">
        <v>10</v>
      </c>
      <c r="B32" t="s">
        <v>10</v>
      </c>
      <c r="C32"/>
      <c r="D32"/>
    </row>
    <row r="33" spans="1:4" ht="18">
      <c r="A33" s="1">
        <f>SUM(A29:A32)</f>
        <v>508.47399999999999</v>
      </c>
      <c r="B33" s="1" t="s">
        <v>11</v>
      </c>
      <c r="C33" s="1"/>
      <c r="D33" s="1"/>
    </row>
    <row r="34" spans="1:4">
      <c r="A34">
        <f>A11+A28+A33</f>
        <v>2219.9173000000001</v>
      </c>
      <c r="B34" t="s">
        <v>12</v>
      </c>
    </row>
    <row r="35" spans="1:4">
      <c r="A35">
        <f>A34-C21</f>
        <v>1682.6552999999999</v>
      </c>
      <c r="B3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5"/>
  <sheetViews>
    <sheetView rightToLeft="1" tabSelected="1" workbookViewId="0">
      <selection activeCell="A2" sqref="A2:XFD2"/>
    </sheetView>
  </sheetViews>
  <sheetFormatPr defaultRowHeight="14.25"/>
  <cols>
    <col min="1" max="1" width="7.875" customWidth="1"/>
    <col min="2" max="2" width="22.5" bestFit="1" customWidth="1"/>
    <col min="3" max="3" width="9.625" customWidth="1"/>
    <col min="4" max="4" width="16.375" bestFit="1" customWidth="1"/>
    <col min="5" max="5" width="18.625" bestFit="1" customWidth="1"/>
  </cols>
  <sheetData>
    <row r="1" spans="1:4" s="4" customFormat="1" ht="18">
      <c r="A1" s="3" t="s">
        <v>30</v>
      </c>
      <c r="B1" s="3" t="s">
        <v>31</v>
      </c>
      <c r="C1" s="3" t="s">
        <v>32</v>
      </c>
      <c r="D1" s="4" t="s">
        <v>33</v>
      </c>
    </row>
    <row r="2" spans="1:4" s="11" customFormat="1" ht="18">
      <c r="A2" s="11" t="s">
        <v>62</v>
      </c>
    </row>
    <row r="5" spans="1:4">
      <c r="A5">
        <v>634.23</v>
      </c>
      <c r="B5" t="s">
        <v>30</v>
      </c>
    </row>
    <row r="6" spans="1:4">
      <c r="A6">
        <v>639.23</v>
      </c>
      <c r="B6" t="s">
        <v>34</v>
      </c>
      <c r="C6">
        <f>A6*15/100</f>
        <v>95.884500000000003</v>
      </c>
      <c r="D6" t="s">
        <v>13</v>
      </c>
    </row>
    <row r="7" spans="1:4">
      <c r="A7">
        <f>A6*15/100</f>
        <v>95.884500000000003</v>
      </c>
      <c r="B7" t="s">
        <v>0</v>
      </c>
      <c r="C7">
        <f>A6*10/100</f>
        <v>63.923000000000002</v>
      </c>
      <c r="D7" t="s">
        <v>14</v>
      </c>
    </row>
    <row r="8" spans="1:4">
      <c r="A8">
        <f>A6*1/100</f>
        <v>6.3923000000000005</v>
      </c>
      <c r="B8" t="s">
        <v>1</v>
      </c>
      <c r="C8">
        <f>A6*1/100</f>
        <v>6.3923000000000005</v>
      </c>
      <c r="D8" t="s">
        <v>1</v>
      </c>
    </row>
    <row r="9" spans="1:4">
      <c r="A9">
        <f>A6*2/100</f>
        <v>12.784600000000001</v>
      </c>
      <c r="B9" t="s">
        <v>50</v>
      </c>
      <c r="C9">
        <f>A6*2/100</f>
        <v>12.784600000000001</v>
      </c>
      <c r="D9" t="s">
        <v>48</v>
      </c>
    </row>
    <row r="10" spans="1:4">
      <c r="A10">
        <f>A6*1.5/100</f>
        <v>9.5884499999999999</v>
      </c>
      <c r="B10" t="s">
        <v>2</v>
      </c>
      <c r="C10">
        <f>A6*8/100</f>
        <v>51.138400000000004</v>
      </c>
      <c r="D10" t="s">
        <v>49</v>
      </c>
    </row>
    <row r="11" spans="1:4">
      <c r="A11" s="10">
        <f>SUM(A6:A10)</f>
        <v>763.87984999999992</v>
      </c>
      <c r="B11" t="s">
        <v>3</v>
      </c>
      <c r="C11">
        <f>A29*1</f>
        <v>315.51937499999991</v>
      </c>
      <c r="D11" t="s">
        <v>17</v>
      </c>
    </row>
    <row r="12" spans="1:4" ht="15">
      <c r="A12" s="5">
        <v>37.5</v>
      </c>
      <c r="B12" s="5" t="s">
        <v>35</v>
      </c>
      <c r="C12">
        <f>A30*10</f>
        <v>210.34624999999994</v>
      </c>
      <c r="D12" t="s">
        <v>18</v>
      </c>
    </row>
    <row r="13" spans="1:4" ht="15">
      <c r="A13" s="5">
        <v>6</v>
      </c>
      <c r="B13" s="5" t="s">
        <v>36</v>
      </c>
      <c r="C13">
        <f>A30*1</f>
        <v>21.034624999999995</v>
      </c>
      <c r="D13" t="s">
        <v>19</v>
      </c>
    </row>
    <row r="14" spans="1:4" ht="15">
      <c r="A14" s="5">
        <v>4</v>
      </c>
      <c r="B14" s="5" t="s">
        <v>37</v>
      </c>
      <c r="C14">
        <f>A6*1.5/100</f>
        <v>9.5884499999999999</v>
      </c>
      <c r="D14" t="s">
        <v>20</v>
      </c>
    </row>
    <row r="15" spans="1:4" ht="15">
      <c r="A15" s="5">
        <v>35.979999999999997</v>
      </c>
      <c r="B15" s="5" t="s">
        <v>58</v>
      </c>
      <c r="C15">
        <f>A6*0.5/100</f>
        <v>3.1961500000000003</v>
      </c>
      <c r="D15" t="s">
        <v>21</v>
      </c>
    </row>
    <row r="16" spans="1:4" ht="15">
      <c r="A16" s="5">
        <v>38.83</v>
      </c>
      <c r="B16" s="5" t="s">
        <v>57</v>
      </c>
      <c r="C16">
        <f>A6*7/100</f>
        <v>44.746100000000006</v>
      </c>
      <c r="D16" t="s">
        <v>22</v>
      </c>
    </row>
    <row r="17" spans="1:4" ht="15">
      <c r="A17" s="5">
        <v>66.62</v>
      </c>
      <c r="B17" s="5" t="s">
        <v>41</v>
      </c>
      <c r="C17">
        <v>3</v>
      </c>
      <c r="D17" t="s">
        <v>23</v>
      </c>
    </row>
    <row r="18" spans="1:4" ht="15">
      <c r="A18" s="5">
        <v>72.77</v>
      </c>
      <c r="B18" s="5" t="s">
        <v>42</v>
      </c>
      <c r="C18">
        <v>1.1000000000000001</v>
      </c>
      <c r="D18" t="s">
        <v>24</v>
      </c>
    </row>
    <row r="19" spans="1:4" ht="15">
      <c r="A19" s="5">
        <v>95.13</v>
      </c>
      <c r="B19" s="5" t="s">
        <v>56</v>
      </c>
      <c r="C19">
        <v>1.5</v>
      </c>
      <c r="D19" t="s">
        <v>25</v>
      </c>
    </row>
    <row r="20" spans="1:4" ht="15">
      <c r="A20" s="5">
        <f>A5*50/100</f>
        <v>317.11500000000001</v>
      </c>
      <c r="B20" s="5" t="s">
        <v>4</v>
      </c>
      <c r="C20">
        <v>50</v>
      </c>
      <c r="D20" t="s">
        <v>26</v>
      </c>
    </row>
    <row r="21" spans="1:4" ht="18">
      <c r="A21" s="5">
        <f>A5*125/100</f>
        <v>792.78750000000002</v>
      </c>
      <c r="B21" s="5" t="s">
        <v>59</v>
      </c>
      <c r="C21" s="9">
        <f>SUM(C6:C20)</f>
        <v>890.15374999999983</v>
      </c>
      <c r="D21" t="s">
        <v>27</v>
      </c>
    </row>
    <row r="22" spans="1:4" ht="15">
      <c r="A22" s="5">
        <f>A6*25/100</f>
        <v>159.8075</v>
      </c>
      <c r="B22" s="5" t="s">
        <v>47</v>
      </c>
    </row>
    <row r="23" spans="1:4" ht="15">
      <c r="A23" s="5">
        <f>A6*25/100</f>
        <v>159.8075</v>
      </c>
      <c r="B23" s="5" t="s">
        <v>51</v>
      </c>
    </row>
    <row r="24" spans="1:4" ht="15">
      <c r="A24" s="5">
        <f>A5*50/100</f>
        <v>317.11500000000001</v>
      </c>
      <c r="B24" s="8" t="s">
        <v>45</v>
      </c>
    </row>
    <row r="25" spans="1:4" ht="15">
      <c r="A25" s="5">
        <v>0</v>
      </c>
      <c r="B25" s="5" t="s">
        <v>44</v>
      </c>
    </row>
    <row r="26" spans="1:4" ht="15">
      <c r="A26" s="5">
        <v>0</v>
      </c>
      <c r="B26" s="5" t="s">
        <v>44</v>
      </c>
    </row>
    <row r="27" spans="1:4" ht="15">
      <c r="A27" s="5">
        <v>0</v>
      </c>
      <c r="B27" s="5" t="s">
        <v>44</v>
      </c>
    </row>
    <row r="28" spans="1:4" ht="20.25">
      <c r="A28" s="7">
        <f>SUM(A12:A27)</f>
        <v>2103.4624999999996</v>
      </c>
      <c r="B28" s="6" t="s">
        <v>43</v>
      </c>
    </row>
    <row r="29" spans="1:4">
      <c r="A29">
        <f>A28*15/100</f>
        <v>315.51937499999991</v>
      </c>
      <c r="B29" t="s">
        <v>7</v>
      </c>
    </row>
    <row r="30" spans="1:4">
      <c r="A30">
        <f>A28*1/100</f>
        <v>21.034624999999995</v>
      </c>
      <c r="B30" t="s">
        <v>8</v>
      </c>
    </row>
    <row r="31" spans="1:4">
      <c r="A31">
        <v>316.2</v>
      </c>
      <c r="B31" t="s">
        <v>9</v>
      </c>
    </row>
    <row r="32" spans="1:4" s="1" customFormat="1" ht="18">
      <c r="A32">
        <v>15</v>
      </c>
      <c r="B32" t="s">
        <v>10</v>
      </c>
      <c r="C32"/>
      <c r="D32"/>
    </row>
    <row r="33" spans="1:4" ht="18">
      <c r="A33" s="1">
        <f>SUM(A29:A32)</f>
        <v>667.75399999999991</v>
      </c>
      <c r="B33" s="1" t="s">
        <v>11</v>
      </c>
      <c r="C33" s="1"/>
      <c r="D33" s="1"/>
    </row>
    <row r="34" spans="1:4">
      <c r="A34">
        <f>A11+A28+A33</f>
        <v>3535.0963499999993</v>
      </c>
      <c r="B34" t="s">
        <v>12</v>
      </c>
    </row>
    <row r="35" spans="1:4">
      <c r="A35">
        <f>A34-C21</f>
        <v>2644.9425999999994</v>
      </c>
      <c r="B35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4</vt:i4>
      </vt:variant>
    </vt:vector>
  </HeadingPairs>
  <TitlesOfParts>
    <vt:vector size="4" baseType="lpstr">
      <vt:lpstr>معلم أول</vt:lpstr>
      <vt:lpstr>معلم أول أ</vt:lpstr>
      <vt:lpstr>معلم</vt:lpstr>
      <vt:lpstr>المعلم الخبير</vt:lpstr>
    </vt:vector>
  </TitlesOfParts>
  <Company>( AQSA Comp 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محمد محمود</dc:creator>
  <cp:lastModifiedBy>yasser</cp:lastModifiedBy>
  <dcterms:created xsi:type="dcterms:W3CDTF">2013-03-23T12:05:40Z</dcterms:created>
  <dcterms:modified xsi:type="dcterms:W3CDTF">2013-05-07T08:25:30Z</dcterms:modified>
</cp:coreProperties>
</file>